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Eigene Dateien\Vollstreckung\"/>
    </mc:Choice>
  </mc:AlternateContent>
  <bookViews>
    <workbookView xWindow="0" yWindow="0" windowWidth="18900" windowHeight="6312"/>
  </bookViews>
  <sheets>
    <sheet name="Tabelle1" sheetId="1" r:id="rId1"/>
  </sheets>
  <definedNames>
    <definedName name="_xlnm.Print_Area" localSheetId="0">Tabelle1!$C$1:$U$27</definedName>
    <definedName name="Z_1DC0B62B_79CA_46A3_AA28_884A8264A37F_.wvu.PrintArea" localSheetId="0" hidden="1">Tabelle1!$C$1:$U$27</definedName>
  </definedNames>
  <calcPr calcId="152511"/>
  <customWorkbookViews>
    <customWorkbookView name="SchoenauW - Persönliche Ansicht" guid="{1DC0B62B-79CA-46A3-AA28-884A8264A37F}" mergeInterval="0" personalView="1" maximized="1" xWindow="1911" yWindow="-9" windowWidth="1938" windowHeight="121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Q14" i="1"/>
  <c r="M11" i="1"/>
  <c r="Q23" i="1"/>
  <c r="O11" i="1"/>
  <c r="G23" i="1"/>
  <c r="C11" i="1"/>
  <c r="E11" i="1"/>
  <c r="S11" i="1" l="1"/>
  <c r="M14" i="1" s="1"/>
  <c r="S14" i="1" s="1"/>
  <c r="O17" i="1" s="1"/>
  <c r="I11" i="1"/>
  <c r="C17" i="1" s="1"/>
  <c r="C14" i="1" l="1"/>
  <c r="I14" i="1" s="1"/>
  <c r="E17" i="1" s="1"/>
  <c r="I17" i="1" s="1"/>
  <c r="C23" i="1" s="1"/>
  <c r="I23" i="1" s="1"/>
  <c r="G26" i="1" s="1"/>
  <c r="M17" i="1"/>
  <c r="S17" i="1"/>
  <c r="M23" i="1" s="1"/>
  <c r="S23" i="1" s="1"/>
  <c r="Q26" i="1" s="1"/>
</calcChain>
</file>

<file path=xl/sharedStrings.xml><?xml version="1.0" encoding="utf-8"?>
<sst xmlns="http://schemas.openxmlformats.org/spreadsheetml/2006/main" count="46" uniqueCount="22">
  <si>
    <t>Umrechnung von Titeln nach Regelbetragsstufe</t>
  </si>
  <si>
    <t>§ 1 RbVO (WEST)</t>
  </si>
  <si>
    <t>§ 2 RbVO (OST)</t>
  </si>
  <si>
    <t>titulierter Prozentsatz:</t>
  </si>
  <si>
    <t>1. Zahlbetrag nach RbVO bestimmen:</t>
  </si>
  <si>
    <t>=</t>
  </si>
  <si>
    <t>Altersstufe am 31.12.2007</t>
  </si>
  <si>
    <t>*</t>
  </si>
  <si>
    <t>+</t>
  </si>
  <si>
    <t>-</t>
  </si>
  <si>
    <t>(titulierter Betrag + 1/2 KG - 135% zum Stichtag = anzurechnender KG-Betrag, negativ = keine Anrechnung)</t>
  </si>
  <si>
    <t>(100% zum Stichtag * titulierter Prozentsatz = titulierter Betrag zum Stichtag)</t>
  </si>
  <si>
    <t>(titulierter Betrag zum Stichtag - anzurechnendes KG = Zahlbetrag zum Stichtag)</t>
  </si>
  <si>
    <t>(gerundet auf volle €)</t>
  </si>
  <si>
    <t>2. Umrechnung zum Mindestunterhalt</t>
  </si>
  <si>
    <t>((Zahlbetrag nach RbVO + 1/2 KG) / 100% des neuen Mindestunterhaltes nach BGB)</t>
  </si>
  <si>
    <t>/</t>
  </si>
  <si>
    <t>gerundet in Prozent:</t>
  </si>
  <si>
    <t>%</t>
  </si>
  <si>
    <t>Altersstufe am 31.12.2007:</t>
  </si>
  <si>
    <t xml:space="preserve">     (bei tlw. Anrechnung d. Kindergeldes im Titel)</t>
  </si>
  <si>
    <t>(titulierter Betrag + 1/2 KG - 135% zum Stichtag = anzurechnender KG-Betrag, max. 154,- €, negativ = keine Anrechnung)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</si>
</sst>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8" tint="-0.249977111117893"/>
      <name val="Arial"/>
      <family val="2"/>
    </font>
    <font>
      <sz val="9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/>
    <xf numFmtId="0" fontId="0" fillId="4" borderId="0" xfId="0" applyFill="1"/>
    <xf numFmtId="0" fontId="0" fillId="2" borderId="1" xfId="0" applyFill="1" applyBorder="1"/>
    <xf numFmtId="0" fontId="0" fillId="2" borderId="2" xfId="0" applyFill="1" applyBorder="1"/>
    <xf numFmtId="0" fontId="1" fillId="5" borderId="3" xfId="0" applyFont="1" applyFill="1" applyBorder="1"/>
    <xf numFmtId="0" fontId="1" fillId="5" borderId="4" xfId="0" applyFont="1" applyFill="1" applyBorder="1" applyAlignment="1">
      <alignment horizontal="center"/>
    </xf>
    <xf numFmtId="0" fontId="0" fillId="3" borderId="4" xfId="0" applyFill="1" applyBorder="1"/>
    <xf numFmtId="0" fontId="0" fillId="4" borderId="0" xfId="0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2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0" fillId="4" borderId="0" xfId="0" quotePrefix="1" applyFill="1" applyAlignment="1">
      <alignment horizontal="center"/>
    </xf>
    <xf numFmtId="0" fontId="0" fillId="4" borderId="0" xfId="0" applyFill="1" applyBorder="1"/>
    <xf numFmtId="0" fontId="5" fillId="4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workbookViewId="0">
      <selection activeCell="J10" sqref="J10"/>
    </sheetView>
  </sheetViews>
  <sheetFormatPr baseColWidth="10" defaultRowHeight="13.2" x14ac:dyDescent="0.25"/>
  <cols>
    <col min="1" max="1" width="7.77734375" style="2" customWidth="1"/>
    <col min="2" max="2" width="0.109375" style="8" customWidth="1"/>
    <col min="3" max="3" width="6.77734375" style="2" customWidth="1"/>
    <col min="4" max="4" width="3.77734375" style="8" customWidth="1"/>
    <col min="5" max="5" width="6.77734375" style="2" customWidth="1"/>
    <col min="6" max="6" width="3.77734375" style="8" customWidth="1"/>
    <col min="7" max="7" width="6.77734375" style="2" customWidth="1"/>
    <col min="8" max="8" width="3.77734375" style="2" customWidth="1"/>
    <col min="9" max="9" width="6.77734375" style="2" customWidth="1"/>
    <col min="10" max="10" width="20.33203125" style="8" customWidth="1"/>
    <col min="11" max="11" width="0.33203125" style="1" customWidth="1"/>
    <col min="12" max="12" width="7.77734375" style="8" customWidth="1"/>
    <col min="13" max="13" width="6.77734375" style="2" customWidth="1"/>
    <col min="14" max="14" width="3.77734375" style="8" customWidth="1"/>
    <col min="15" max="15" width="6.77734375" style="2" customWidth="1"/>
    <col min="16" max="16" width="3.77734375" style="8" customWidth="1"/>
    <col min="17" max="17" width="6.77734375" style="2" customWidth="1"/>
    <col min="18" max="18" width="3.77734375" style="8" customWidth="1"/>
    <col min="19" max="19" width="6.77734375" style="2" customWidth="1"/>
    <col min="20" max="20" width="18.88671875" style="2" customWidth="1"/>
    <col min="21" max="30" width="11.5546875" style="1"/>
  </cols>
  <sheetData>
    <row r="1" spans="3:20" ht="17.399999999999999" x14ac:dyDescent="0.3">
      <c r="H1" s="9" t="s">
        <v>0</v>
      </c>
      <c r="J1" s="2"/>
      <c r="K1" s="2"/>
      <c r="T1" s="8"/>
    </row>
    <row r="2" spans="3:20" x14ac:dyDescent="0.25">
      <c r="H2" s="8"/>
      <c r="J2" s="10" t="s">
        <v>20</v>
      </c>
      <c r="K2" s="2"/>
      <c r="T2" s="8"/>
    </row>
    <row r="3" spans="3:20" ht="31.8" customHeight="1" x14ac:dyDescent="0.25">
      <c r="H3" s="8"/>
      <c r="J3" s="2"/>
      <c r="K3" s="2"/>
      <c r="T3" s="8"/>
    </row>
    <row r="4" spans="3:20" ht="15.6" x14ac:dyDescent="0.3">
      <c r="C4" s="16" t="s">
        <v>2</v>
      </c>
      <c r="H4" s="8"/>
      <c r="J4" s="2"/>
      <c r="M4" s="16" t="s">
        <v>1</v>
      </c>
      <c r="T4" s="8"/>
    </row>
    <row r="5" spans="3:20" x14ac:dyDescent="0.25">
      <c r="H5" s="8"/>
      <c r="J5" s="2"/>
      <c r="T5" s="8"/>
    </row>
    <row r="6" spans="3:20" x14ac:dyDescent="0.25">
      <c r="C6" s="2" t="s">
        <v>3</v>
      </c>
      <c r="H6" s="8"/>
      <c r="I6" s="4"/>
      <c r="J6" s="2"/>
      <c r="M6" s="2" t="s">
        <v>3</v>
      </c>
      <c r="S6" s="3"/>
    </row>
    <row r="7" spans="3:20" x14ac:dyDescent="0.25">
      <c r="C7" s="2" t="s">
        <v>19</v>
      </c>
      <c r="H7" s="8"/>
      <c r="I7" s="3"/>
      <c r="J7" s="2"/>
      <c r="M7" s="2" t="s">
        <v>6</v>
      </c>
      <c r="S7" s="3"/>
    </row>
    <row r="8" spans="3:20" x14ac:dyDescent="0.25">
      <c r="H8" s="8"/>
      <c r="J8" s="2"/>
    </row>
    <row r="9" spans="3:20" x14ac:dyDescent="0.25">
      <c r="C9" s="11" t="s">
        <v>4</v>
      </c>
      <c r="H9" s="8"/>
      <c r="J9" s="2"/>
      <c r="M9" s="11" t="s">
        <v>4</v>
      </c>
    </row>
    <row r="10" spans="3:20" x14ac:dyDescent="0.25">
      <c r="H10" s="8"/>
      <c r="J10" s="2"/>
    </row>
    <row r="11" spans="3:20" x14ac:dyDescent="0.25">
      <c r="C11" s="2">
        <f>IF((I7=1),186)+IF(I7=2,226)+IF(I7=3,267)</f>
        <v>0</v>
      </c>
      <c r="D11" s="8" t="s">
        <v>7</v>
      </c>
      <c r="E11" s="2">
        <f>I6/100</f>
        <v>0</v>
      </c>
      <c r="H11" s="8" t="s">
        <v>5</v>
      </c>
      <c r="I11" s="2">
        <f>SUM(C11*E11)</f>
        <v>0</v>
      </c>
      <c r="J11" s="2"/>
      <c r="M11" s="2">
        <f>IF((S7=1),202)+IF(S7=2,245)+IF(S7=3,288)</f>
        <v>0</v>
      </c>
      <c r="N11" s="8" t="s">
        <v>7</v>
      </c>
      <c r="O11" s="2">
        <f>S6/100</f>
        <v>0</v>
      </c>
      <c r="R11" s="8" t="s">
        <v>5</v>
      </c>
      <c r="S11" s="2">
        <f>SUM(M11*O11)</f>
        <v>0</v>
      </c>
    </row>
    <row r="12" spans="3:20" x14ac:dyDescent="0.25">
      <c r="C12" s="12" t="s">
        <v>11</v>
      </c>
      <c r="H12" s="8"/>
      <c r="J12" s="2"/>
      <c r="M12" s="12" t="s">
        <v>11</v>
      </c>
    </row>
    <row r="13" spans="3:20" x14ac:dyDescent="0.25">
      <c r="H13" s="8"/>
      <c r="J13" s="2"/>
    </row>
    <row r="14" spans="3:20" x14ac:dyDescent="0.25">
      <c r="C14" s="2">
        <f>I11</f>
        <v>0</v>
      </c>
      <c r="D14" s="8" t="s">
        <v>8</v>
      </c>
      <c r="E14" s="2">
        <v>77</v>
      </c>
      <c r="F14" s="8" t="s">
        <v>9</v>
      </c>
      <c r="G14" s="2">
        <f>IF((I7=1),252)+IF(I7=2,306)+IF(I7=3,361)</f>
        <v>0</v>
      </c>
      <c r="H14" s="8" t="s">
        <v>5</v>
      </c>
      <c r="I14" s="2">
        <f>IF((C14+E14-G14)&gt;154,154,(C14+E14-G14))</f>
        <v>77</v>
      </c>
      <c r="J14" s="2"/>
      <c r="M14" s="2">
        <f>S11</f>
        <v>0</v>
      </c>
      <c r="N14" s="8" t="s">
        <v>8</v>
      </c>
      <c r="O14" s="2">
        <v>77</v>
      </c>
      <c r="P14" s="8" t="s">
        <v>9</v>
      </c>
      <c r="Q14" s="2">
        <f>IF((S7=1),273)+IF(S7=2,331)+IF(S7=3,389)</f>
        <v>0</v>
      </c>
      <c r="R14" s="8" t="s">
        <v>5</v>
      </c>
      <c r="S14" s="2">
        <f>IF((M14+O14-Q14)&gt;154,154,(M14+O14-Q14))</f>
        <v>77</v>
      </c>
    </row>
    <row r="15" spans="3:20" x14ac:dyDescent="0.25">
      <c r="C15" s="12" t="s">
        <v>21</v>
      </c>
      <c r="H15" s="8"/>
      <c r="J15" s="2"/>
      <c r="M15" s="12" t="s">
        <v>10</v>
      </c>
    </row>
    <row r="16" spans="3:20" x14ac:dyDescent="0.25">
      <c r="H16" s="8"/>
      <c r="J16" s="2"/>
    </row>
    <row r="17" spans="3:21" x14ac:dyDescent="0.25">
      <c r="C17" s="2">
        <f>I11</f>
        <v>0</v>
      </c>
      <c r="D17" s="8" t="s">
        <v>9</v>
      </c>
      <c r="E17" s="2">
        <f>IF(I14&gt;154,154,(IF(I14&gt;0,I14,0)))</f>
        <v>77</v>
      </c>
      <c r="H17" s="8" t="s">
        <v>5</v>
      </c>
      <c r="I17" s="2">
        <f>ROUNDUP((C17-E17),0)</f>
        <v>-77</v>
      </c>
      <c r="J17" s="13" t="s">
        <v>13</v>
      </c>
      <c r="M17" s="2">
        <f>S11</f>
        <v>0</v>
      </c>
      <c r="N17" s="8" t="s">
        <v>9</v>
      </c>
      <c r="O17" s="2">
        <f>IF(S14&gt;154,154,(IF(S14&gt;0,S14,0)))</f>
        <v>77</v>
      </c>
      <c r="R17" s="8" t="s">
        <v>5</v>
      </c>
      <c r="S17" s="2">
        <f>ROUNDUP((M17-O17),0)</f>
        <v>-77</v>
      </c>
      <c r="T17" s="13" t="s">
        <v>13</v>
      </c>
    </row>
    <row r="18" spans="3:21" x14ac:dyDescent="0.25">
      <c r="C18" s="12" t="s">
        <v>12</v>
      </c>
      <c r="H18" s="8"/>
      <c r="J18" s="2"/>
      <c r="M18" s="12" t="s">
        <v>12</v>
      </c>
    </row>
    <row r="19" spans="3:21" x14ac:dyDescent="0.25">
      <c r="H19" s="8"/>
      <c r="J19" s="2"/>
    </row>
    <row r="20" spans="3:21" x14ac:dyDescent="0.25">
      <c r="H20" s="8"/>
      <c r="J20" s="2"/>
    </row>
    <row r="21" spans="3:21" x14ac:dyDescent="0.25">
      <c r="C21" s="11" t="s">
        <v>14</v>
      </c>
      <c r="H21" s="8"/>
      <c r="J21" s="2"/>
      <c r="M21" s="11" t="s">
        <v>14</v>
      </c>
    </row>
    <row r="22" spans="3:21" x14ac:dyDescent="0.25">
      <c r="H22" s="8"/>
      <c r="J22" s="2"/>
    </row>
    <row r="23" spans="3:21" x14ac:dyDescent="0.25">
      <c r="C23" s="2">
        <f>I17</f>
        <v>-77</v>
      </c>
      <c r="D23" s="8" t="s">
        <v>8</v>
      </c>
      <c r="E23" s="2">
        <v>77</v>
      </c>
      <c r="F23" s="14" t="s">
        <v>16</v>
      </c>
      <c r="G23" s="2">
        <f>IF((I7=1),279)+IF(I7=2,322)+IF(I7=3,365)</f>
        <v>0</v>
      </c>
      <c r="H23" s="8" t="s">
        <v>5</v>
      </c>
      <c r="I23" s="2" t="e">
        <f>(C23+E23)/G23</f>
        <v>#DIV/0!</v>
      </c>
      <c r="J23" s="2"/>
      <c r="M23" s="2">
        <f>S17</f>
        <v>-77</v>
      </c>
      <c r="N23" s="8" t="s">
        <v>8</v>
      </c>
      <c r="O23" s="2">
        <v>77</v>
      </c>
      <c r="P23" s="14" t="s">
        <v>16</v>
      </c>
      <c r="Q23" s="2">
        <f>IF((S7=1),279)+IF(S7=2,322)+IF(S7=3,365)</f>
        <v>0</v>
      </c>
      <c r="R23" s="8" t="s">
        <v>5</v>
      </c>
      <c r="S23" s="2" t="e">
        <f>(M23+O23)/Q23</f>
        <v>#DIV/0!</v>
      </c>
    </row>
    <row r="24" spans="3:21" x14ac:dyDescent="0.25">
      <c r="C24" s="12" t="s">
        <v>15</v>
      </c>
      <c r="H24" s="8"/>
      <c r="J24" s="2"/>
      <c r="M24" s="12" t="s">
        <v>15</v>
      </c>
    </row>
    <row r="25" spans="3:21" x14ac:dyDescent="0.25">
      <c r="H25" s="8"/>
      <c r="J25" s="2"/>
    </row>
    <row r="26" spans="3:21" x14ac:dyDescent="0.25">
      <c r="C26" s="2" t="s">
        <v>17</v>
      </c>
      <c r="G26" s="5" t="e">
        <f>ROUNDDOWN((I23*100),1)</f>
        <v>#DIV/0!</v>
      </c>
      <c r="H26" s="6" t="s">
        <v>18</v>
      </c>
      <c r="J26" s="2"/>
      <c r="M26" s="2" t="s">
        <v>17</v>
      </c>
      <c r="Q26" s="5" t="e">
        <f>ROUNDDOWN((S23*100),1)</f>
        <v>#DIV/0!</v>
      </c>
      <c r="R26" s="6" t="s">
        <v>18</v>
      </c>
    </row>
    <row r="27" spans="3:21" x14ac:dyDescent="0.25">
      <c r="H27" s="8"/>
      <c r="J27" s="2"/>
      <c r="T27" s="8"/>
    </row>
    <row r="28" spans="3:21" x14ac:dyDescent="0.25">
      <c r="H28" s="8"/>
      <c r="J28" s="2"/>
      <c r="T28" s="8"/>
    </row>
    <row r="29" spans="3:21" x14ac:dyDescent="0.25">
      <c r="H29" s="8"/>
      <c r="J29" s="2"/>
      <c r="S29" s="15"/>
      <c r="T29" s="8"/>
    </row>
    <row r="30" spans="3:21" x14ac:dyDescent="0.25">
      <c r="C30" s="11"/>
      <c r="H30" s="8"/>
      <c r="J30" s="2"/>
      <c r="M30" s="11"/>
      <c r="T30" s="8"/>
    </row>
    <row r="32" spans="3:21" x14ac:dyDescent="0.25">
      <c r="U32" s="7"/>
    </row>
  </sheetData>
  <sheetProtection algorithmName="SHA-512" hashValue="gZO88zrFRvm6rMMwxerk3waR5+Ww0OaCKCDgrflGRayEsLduUM/QeNe7EdHHoBV6NcPr4hOBwpmr2qpuHqzRSA==" saltValue="ga+bHVz/j9sKuABq3tiaTQ==" spinCount="100000" sheet="1" objects="1" scenarios="1"/>
  <protectedRanges>
    <protectedRange sqref="I7" name="Bereich5"/>
    <protectedRange sqref="S7" name="Bereich4"/>
    <protectedRange sqref="S6" name="Bereich3"/>
    <protectedRange sqref="I8" name="Bereich2"/>
    <protectedRange sqref="I6" name="Eintragungen"/>
  </protectedRanges>
  <customSheetViews>
    <customSheetView guid="{1DC0B62B-79CA-46A3-AA28-884A8264A37F}" showPageBreaks="1" fitToPage="1" printArea="1">
      <selection activeCell="J6" sqref="J6"/>
      <pageMargins left="0.7" right="0.7" top="0.78740157499999996" bottom="0.78740157499999996" header="0.3" footer="0.3"/>
      <pageSetup paperSize="9" scale="98" orientation="landscape" r:id="rId1"/>
    </customSheetView>
  </customSheetViews>
  <pageMargins left="0.7" right="0.7" top="0.78740157499999996" bottom="0.78740157499999996" header="0.3" footer="0.3"/>
  <pageSetup paperSize="9" scale="9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Landesverwaltung M-V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SchoenauW</dc:creator>
  <cp:lastModifiedBy>SchoenauW</cp:lastModifiedBy>
  <dcterms:created xsi:type="dcterms:W3CDTF">2017-12-13T14:49:12Z</dcterms:created>
  <dcterms:modified xsi:type="dcterms:W3CDTF">2017-12-14T10:38:00Z</dcterms:modified>
</cp:coreProperties>
</file>